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Усил 1_4   2а кат " sheetId="1" r:id="rId1"/>
  </sheets>
  <externalReferences>
    <externalReference r:id="rId2"/>
  </externalReferences>
  <definedNames>
    <definedName name="Z_34DE7953_6351_4043_AF0F_B57C163275A5_.wvu.PrintArea" localSheetId="0" hidden="1">'Усил 1_4   2а кат '!$A$1:$G$99</definedName>
    <definedName name="Z_34DE7953_6351_4043_AF0F_B57C163275A5_.wvu.Rows" localSheetId="0" hidden="1">'Усил 1_4   2а кат '!$25:$25,'Усил 1_4   2а кат '!$79:$84</definedName>
    <definedName name="Z_70B5A381_0726_4FFC_AC17_C39805B22ABF_.wvu.PrintArea" localSheetId="0" hidden="1">'Усил 1_4   2а кат '!$A$1:$G$99</definedName>
    <definedName name="Z_70B5A381_0726_4FFC_AC17_C39805B22ABF_.wvu.Rows" localSheetId="0" hidden="1">'Усил 1_4   2а кат '!$25:$25,'Усил 1_4   2а кат '!$79:$84</definedName>
    <definedName name="Z_7CE7353B_D7FE_4E0F_A5FD_2886423156B2_.wvu.PrintArea" localSheetId="0" hidden="1">'Усил 1_4   2а кат '!$A$1:$G$99</definedName>
    <definedName name="Z_7CE7353B_D7FE_4E0F_A5FD_2886423156B2_.wvu.Rows" localSheetId="0" hidden="1">'Усил 1_4   2а кат '!$25:$25,'Усил 1_4   2а кат '!$79:$84</definedName>
    <definedName name="_xlnm.Print_Area" localSheetId="0">'Усил 1_4   2а кат '!$A$1:$G$99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5" i="1"/>
  <c r="E41" i="1"/>
  <c r="D64" i="1"/>
  <c r="D77" i="1"/>
  <c r="G24" i="1" s="1"/>
  <c r="D83" i="1"/>
  <c r="G25" i="1" s="1"/>
  <c r="E89" i="1"/>
  <c r="D65" i="1" l="1"/>
  <c r="E88" i="1" s="1"/>
  <c r="D63" i="1" l="1"/>
  <c r="D43" i="1" l="1"/>
  <c r="D61" i="1"/>
  <c r="D55" i="1"/>
</calcChain>
</file>

<file path=xl/sharedStrings.xml><?xml version="1.0" encoding="utf-8"?>
<sst xmlns="http://schemas.openxmlformats.org/spreadsheetml/2006/main" count="134" uniqueCount="113">
  <si>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</si>
  <si>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</si>
  <si>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</si>
  <si>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</si>
  <si>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</si>
  <si>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</si>
  <si>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</si>
  <si>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</si>
  <si>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</si>
  <si>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</si>
  <si>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</si>
  <si>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</si>
  <si>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</si>
  <si>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</si>
  <si>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</si>
  <si>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Итого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</si>
  <si>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</si>
  <si>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</si>
  <si>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</si>
  <si>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</si>
  <si>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 xml:space="preserve">Фасад -- Окраска отдельных участков </t>
  </si>
  <si>
    <t>Ноябрь 2021 г.</t>
  </si>
  <si>
    <t xml:space="preserve">Ремонтные работы в системе ХВС -- Замена запорной арматуры -- </t>
  </si>
  <si>
    <t xml:space="preserve">Водоотведение -- Замена канализационного стояка  </t>
  </si>
  <si>
    <t>Май 2021 г.</t>
  </si>
  <si>
    <t>Прочие работы -- замена АВ-25А</t>
  </si>
  <si>
    <t>ЭкспресСервис</t>
  </si>
  <si>
    <t xml:space="preserve">Стены и фасад -- Утепление наружных панелей (стен) </t>
  </si>
  <si>
    <t>Март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</si>
  <si>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</si>
  <si>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</si>
  <si>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</si>
  <si>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</si>
  <si>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</si>
  <si>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</si>
  <si>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</si>
  <si>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</si>
  <si>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</si>
  <si>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</si>
  <si>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ИП Блохин/ИП Торбенков</t>
  </si>
  <si>
    <t>Уборка лестничных клеток</t>
  </si>
  <si>
    <t>Уборка придомовой территории:  уборка мусора из контейнерных площадок, уборка территории</t>
  </si>
  <si>
    <t>Прочие работы по благоустройству</t>
  </si>
  <si>
    <t>ИП Блохин/ИП Торбенков/ООО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</si>
  <si>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</si>
  <si>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</si>
  <si>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</si>
  <si>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</si>
  <si>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</si>
  <si>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</si>
  <si>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</si>
  <si>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</si>
  <si>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</si>
  <si>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</si>
  <si>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</si>
  <si>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</si>
  <si>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</si>
  <si>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</si>
  <si>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</si>
  <si>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</si>
  <si>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</si>
  <si>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</si>
  <si>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</si>
  <si>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</si>
  <si>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</si>
  <si>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</si>
  <si>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</si>
  <si>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</si>
  <si>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</si>
  <si>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</si>
  <si>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</si>
  <si>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</si>
  <si>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</si>
  <si>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</si>
  <si>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</si>
  <si>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</si>
  <si>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</si>
  <si>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</si>
  <si>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</si>
  <si>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</si>
  <si>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</si>
  <si>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</si>
  <si>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</si>
  <si>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</si>
  <si>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</si>
  <si>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</si>
  <si>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</si>
  <si>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</si>
  <si>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</si>
  <si>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</si>
  <si>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</si>
  <si>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</si>
  <si>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</si>
  <si>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</si>
  <si>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</si>
  <si>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</si>
  <si>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</si>
  <si>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</si>
  <si>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</si>
  <si>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21.08.2012г.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</si>
  <si>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</si>
  <si>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</si>
  <si>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без  мусоропроводов"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</si>
  <si>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</si>
  <si>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</si>
  <si>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</si>
  <si>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</si>
  <si>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</si>
  <si>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</si>
  <si>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ул.Усилова дом № 1/4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</si>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</sst>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4" fillId="0" borderId="0" xfId="1" applyFont="1" applyFill="1" applyAlignment="1">
      <alignment horizontal="left" vertical="top"/>
    </xf>
    <xf numFmtId="43" fontId="3" fillId="0" borderId="0" xfId="1" applyFont="1" applyFill="1" applyAlignment="1">
      <alignment horizontal="left" vertical="top"/>
    </xf>
    <xf numFmtId="43" fontId="3" fillId="0" borderId="1" xfId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top"/>
    </xf>
    <xf numFmtId="43" fontId="7" fillId="0" borderId="3" xfId="1" applyFont="1" applyFill="1" applyBorder="1" applyAlignment="1">
      <alignment horizontal="center" vertical="top"/>
    </xf>
    <xf numFmtId="43" fontId="3" fillId="0" borderId="3" xfId="1" applyFont="1" applyFill="1" applyBorder="1" applyAlignment="1">
      <alignment horizontal="left" vertical="top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43" fontId="9" fillId="0" borderId="10" xfId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21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justify" vertical="center"/>
    </xf>
    <xf numFmtId="0" fontId="11" fillId="0" borderId="9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top"/>
    </xf>
    <xf numFmtId="0" fontId="11" fillId="0" borderId="22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justify" vertical="center"/>
    </xf>
    <xf numFmtId="0" fontId="11" fillId="0" borderId="23" xfId="0" applyFont="1" applyFill="1" applyBorder="1" applyAlignment="1">
      <alignment horizontal="justify" vertical="center"/>
    </xf>
    <xf numFmtId="0" fontId="11" fillId="0" borderId="24" xfId="0" applyFont="1" applyFill="1" applyBorder="1" applyAlignment="1">
      <alignment horizontal="justify" vertical="center"/>
    </xf>
    <xf numFmtId="0" fontId="11" fillId="0" borderId="25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12" fillId="0" borderId="6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horizontal="justify" vertical="center"/>
    </xf>
    <xf numFmtId="0" fontId="11" fillId="0" borderId="28" xfId="0" applyFont="1" applyFill="1" applyBorder="1" applyAlignment="1">
      <alignment horizontal="justify" vertical="center"/>
    </xf>
    <xf numFmtId="43" fontId="13" fillId="0" borderId="6" xfId="1" applyFont="1" applyFill="1" applyBorder="1" applyAlignment="1">
      <alignment horizontal="center" vertical="center"/>
    </xf>
    <xf numFmtId="43" fontId="13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justify" vertical="center"/>
    </xf>
    <xf numFmtId="0" fontId="11" fillId="0" borderId="16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justify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/>
    </xf>
    <xf numFmtId="0" fontId="11" fillId="0" borderId="3" xfId="0" applyFont="1" applyFill="1" applyBorder="1" applyAlignment="1">
      <alignment horizontal="justify" vertical="center"/>
    </xf>
    <xf numFmtId="0" fontId="11" fillId="0" borderId="7" xfId="0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justify" vertical="top"/>
    </xf>
    <xf numFmtId="0" fontId="11" fillId="0" borderId="16" xfId="0" applyFont="1" applyFill="1" applyBorder="1" applyAlignment="1">
      <alignment horizontal="justify" vertical="top"/>
    </xf>
    <xf numFmtId="0" fontId="11" fillId="0" borderId="17" xfId="0" applyFont="1" applyFill="1" applyBorder="1" applyAlignment="1">
      <alignment horizontal="justify" vertical="top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justify" vertical="center"/>
    </xf>
    <xf numFmtId="0" fontId="11" fillId="0" borderId="19" xfId="0" applyFont="1" applyFill="1" applyBorder="1" applyAlignment="1">
      <alignment horizontal="justify" vertical="center"/>
    </xf>
    <xf numFmtId="0" fontId="11" fillId="0" borderId="20" xfId="0" applyFont="1" applyFill="1" applyBorder="1" applyAlignment="1">
      <alignment horizontal="justify" vertical="center"/>
    </xf>
    <xf numFmtId="43" fontId="13" fillId="0" borderId="18" xfId="1" applyFont="1" applyFill="1" applyBorder="1" applyAlignment="1">
      <alignment horizontal="center" vertical="top"/>
    </xf>
    <xf numFmtId="43" fontId="13" fillId="0" borderId="20" xfId="1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left" vertical="top"/>
    </xf>
    <xf numFmtId="0" fontId="14" fillId="0" borderId="3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38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43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43" fontId="18" fillId="0" borderId="6" xfId="0" applyNumberFormat="1" applyFont="1" applyFill="1" applyBorder="1" applyAlignment="1">
      <alignment horizontal="justify" vertical="top"/>
    </xf>
    <xf numFmtId="0" fontId="18" fillId="0" borderId="3" xfId="0" applyFont="1" applyFill="1" applyBorder="1" applyAlignment="1">
      <alignment horizontal="justify" vertical="top"/>
    </xf>
    <xf numFmtId="43" fontId="7" fillId="0" borderId="3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43" fontId="16" fillId="0" borderId="21" xfId="1" applyFont="1" applyFill="1" applyBorder="1" applyAlignment="1">
      <alignment horizontal="fill" vertical="center"/>
    </xf>
    <xf numFmtId="43" fontId="16" fillId="0" borderId="10" xfId="1" applyFont="1" applyFill="1" applyBorder="1" applyAlignment="1">
      <alignment horizontal="fill" vertical="center"/>
    </xf>
    <xf numFmtId="43" fontId="19" fillId="0" borderId="10" xfId="1" applyFont="1" applyFill="1" applyBorder="1" applyAlignment="1">
      <alignment horizontal="fill" vertical="center"/>
    </xf>
    <xf numFmtId="0" fontId="19" fillId="0" borderId="10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top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top"/>
    </xf>
    <xf numFmtId="43" fontId="19" fillId="0" borderId="15" xfId="1" applyFont="1" applyFill="1" applyBorder="1" applyAlignment="1">
      <alignment horizontal="fill" vertical="center"/>
    </xf>
    <xf numFmtId="43" fontId="19" fillId="0" borderId="16" xfId="1" applyFont="1" applyFill="1" applyBorder="1" applyAlignment="1">
      <alignment horizontal="fill" vertical="center"/>
    </xf>
    <xf numFmtId="0" fontId="16" fillId="0" borderId="16" xfId="0" applyFont="1" applyFill="1" applyBorder="1" applyAlignment="1">
      <alignment horizontal="justify" vertical="top"/>
    </xf>
    <xf numFmtId="0" fontId="16" fillId="0" borderId="17" xfId="0" applyFont="1" applyFill="1" applyBorder="1" applyAlignment="1">
      <alignment horizontal="justify" vertical="top"/>
    </xf>
    <xf numFmtId="43" fontId="16" fillId="0" borderId="18" xfId="1" applyFont="1" applyFill="1" applyBorder="1" applyAlignment="1">
      <alignment horizontal="fill" vertical="center"/>
    </xf>
    <xf numFmtId="43" fontId="16" fillId="0" borderId="19" xfId="1" applyFont="1" applyFill="1" applyBorder="1" applyAlignment="1">
      <alignment horizontal="fill" vertical="center"/>
    </xf>
    <xf numFmtId="43" fontId="19" fillId="0" borderId="19" xfId="1" applyFont="1" applyFill="1" applyBorder="1" applyAlignment="1">
      <alignment horizontal="fill" vertical="center"/>
    </xf>
    <xf numFmtId="0" fontId="19" fillId="0" borderId="19" xfId="0" applyFont="1" applyFill="1" applyBorder="1" applyAlignment="1">
      <alignment horizontal="justify" vertical="top"/>
    </xf>
    <xf numFmtId="0" fontId="19" fillId="0" borderId="20" xfId="0" applyFont="1" applyFill="1" applyBorder="1" applyAlignment="1">
      <alignment horizontal="justify" vertical="top"/>
    </xf>
    <xf numFmtId="0" fontId="3" fillId="0" borderId="39" xfId="0" applyFont="1" applyFill="1" applyBorder="1" applyAlignment="1">
      <alignment horizontal="justify" vertical="top"/>
    </xf>
    <xf numFmtId="0" fontId="3" fillId="0" borderId="33" xfId="0" applyFont="1" applyFill="1" applyBorder="1" applyAlignment="1">
      <alignment horizontal="justify" vertical="top"/>
    </xf>
    <xf numFmtId="0" fontId="3" fillId="0" borderId="40" xfId="0" applyFont="1" applyFill="1" applyBorder="1" applyAlignment="1">
      <alignment horizontal="justify" vertical="top"/>
    </xf>
    <xf numFmtId="0" fontId="3" fillId="0" borderId="41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vertical="top"/>
    </xf>
    <xf numFmtId="39" fontId="3" fillId="0" borderId="16" xfId="1" applyNumberFormat="1" applyFont="1" applyFill="1" applyBorder="1" applyAlignment="1">
      <alignment horizontal="right" vertical="top"/>
    </xf>
    <xf numFmtId="43" fontId="3" fillId="0" borderId="16" xfId="1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2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1" fillId="0" borderId="0" xfId="0" applyFont="1" applyFill="1"/>
    <xf numFmtId="0" fontId="15" fillId="0" borderId="0" xfId="0" applyFont="1" applyFill="1" applyAlignment="1">
      <alignment horizontal="center"/>
    </xf>
    <xf numFmtId="43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7" fillId="0" borderId="0" xfId="0" applyFont="1" applyFill="1"/>
    <xf numFmtId="0" fontId="22" fillId="0" borderId="0" xfId="0" applyFont="1" applyFill="1"/>
    <xf numFmtId="43" fontId="22" fillId="0" borderId="0" xfId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7"/>
  <sheetViews>
    <sheetView tabSelected="1" view="pageBreakPreview" zoomScale="90" zoomScaleSheetLayoutView="90" workbookViewId="0">
      <selection activeCell="E38" sqref="E38"/>
    </sheetView>
  </sheetViews>
  <sheetFormatPr defaultColWidth="9.140625" defaultRowHeight="16.5" x14ac:dyDescent="0.3"/>
  <cols>
    <col min="1" max="1" width="21" style="1" customWidth="1"/>
    <col min="2" max="2" width="20.85546875" style="1" customWidth="1"/>
    <col min="3" max="3" width="15.7109375" style="1" customWidth="1"/>
    <col min="4" max="4" width="13.5703125" style="1" customWidth="1"/>
    <col min="5" max="5" width="21" style="1" customWidth="1"/>
    <col min="6" max="6" width="16" style="1" bestFit="1" customWidth="1"/>
    <col min="7" max="7" width="19.28515625" style="1" customWidth="1"/>
    <col min="8" max="8" width="13.1406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1" t="s">
        <v>112</v>
      </c>
      <c r="B2" s="201"/>
      <c r="C2" s="201"/>
      <c r="D2" s="201"/>
      <c r="E2" s="201"/>
      <c r="F2" s="201"/>
      <c r="G2" s="201"/>
      <c r="H2" s="1">
        <v>3</v>
      </c>
    </row>
    <row r="3" spans="1:16" s="198" customFormat="1" ht="18" x14ac:dyDescent="0.25">
      <c r="A3" s="200" t="s">
        <v>111</v>
      </c>
      <c r="B3" s="200"/>
      <c r="C3" s="200"/>
      <c r="D3" s="200"/>
      <c r="E3" s="200"/>
      <c r="F3" s="200"/>
      <c r="G3" s="200"/>
      <c r="I3" s="2"/>
      <c r="J3" s="2"/>
      <c r="K3" s="2"/>
      <c r="L3" s="4"/>
      <c r="M3" s="3"/>
      <c r="N3" s="3"/>
      <c r="O3" s="2"/>
      <c r="P3" s="2"/>
    </row>
    <row r="4" spans="1:16" s="198" customFormat="1" ht="20.25" x14ac:dyDescent="0.3">
      <c r="A4" s="199" t="s">
        <v>110</v>
      </c>
      <c r="B4" s="199"/>
      <c r="C4" s="199"/>
      <c r="D4" s="199"/>
      <c r="E4" s="199"/>
      <c r="F4" s="199"/>
      <c r="G4" s="199"/>
      <c r="I4" s="2"/>
      <c r="J4" s="2"/>
      <c r="K4" s="2"/>
      <c r="L4" s="4"/>
      <c r="M4" s="3"/>
      <c r="N4" s="3"/>
      <c r="O4" s="2"/>
      <c r="P4" s="2"/>
    </row>
    <row r="5" spans="1:16" s="193" customFormat="1" ht="20.25" x14ac:dyDescent="0.3">
      <c r="A5" s="197" t="s">
        <v>109</v>
      </c>
      <c r="B5" s="197"/>
      <c r="C5" s="197"/>
      <c r="D5" s="197"/>
      <c r="E5" s="197"/>
      <c r="F5" s="197"/>
      <c r="G5" s="197"/>
      <c r="I5" s="194"/>
      <c r="J5" s="194"/>
      <c r="K5" s="194"/>
      <c r="L5" s="196"/>
      <c r="M5" s="195"/>
      <c r="N5" s="195"/>
      <c r="O5" s="194"/>
      <c r="P5" s="194"/>
    </row>
    <row r="7" spans="1:16" s="189" customFormat="1" ht="15.75" x14ac:dyDescent="0.25">
      <c r="A7" s="189" t="s">
        <v>108</v>
      </c>
      <c r="B7" s="192">
        <v>1980</v>
      </c>
      <c r="C7" s="189" t="s">
        <v>107</v>
      </c>
      <c r="I7" s="2"/>
      <c r="J7" s="2"/>
      <c r="K7" s="2"/>
      <c r="L7" s="4"/>
      <c r="M7" s="3"/>
      <c r="N7" s="3"/>
      <c r="O7" s="2"/>
      <c r="P7" s="2"/>
    </row>
    <row r="8" spans="1:16" s="189" customFormat="1" ht="15.75" x14ac:dyDescent="0.25">
      <c r="A8" s="189" t="s">
        <v>106</v>
      </c>
      <c r="B8" s="191">
        <v>5852.9</v>
      </c>
      <c r="C8" s="189" t="s">
        <v>105</v>
      </c>
      <c r="I8" s="2"/>
      <c r="J8" s="2"/>
      <c r="K8" s="2"/>
      <c r="L8" s="4"/>
      <c r="M8" s="3"/>
      <c r="N8" s="3"/>
      <c r="O8" s="2"/>
      <c r="P8" s="2"/>
    </row>
    <row r="9" spans="1:16" s="189" customFormat="1" ht="15.75" x14ac:dyDescent="0.25">
      <c r="A9" s="189" t="s">
        <v>104</v>
      </c>
      <c r="B9" s="189" t="s">
        <v>103</v>
      </c>
      <c r="I9" s="2"/>
      <c r="J9" s="2"/>
      <c r="K9" s="2"/>
      <c r="L9" s="4"/>
      <c r="M9" s="3"/>
      <c r="N9" s="3"/>
      <c r="O9" s="2"/>
      <c r="P9" s="2"/>
    </row>
    <row r="10" spans="1:16" s="189" customFormat="1" ht="15.75" x14ac:dyDescent="0.25">
      <c r="B10" s="189" t="s">
        <v>102</v>
      </c>
      <c r="I10" s="2"/>
      <c r="J10" s="2"/>
      <c r="K10" s="2"/>
      <c r="L10" s="4"/>
      <c r="M10" s="3"/>
      <c r="N10" s="3"/>
      <c r="O10" s="2"/>
      <c r="P10" s="2"/>
    </row>
    <row r="12" spans="1:16" s="189" customFormat="1" ht="15.75" x14ac:dyDescent="0.25">
      <c r="A12" s="189" t="s">
        <v>101</v>
      </c>
      <c r="D12" s="189" t="s">
        <v>100</v>
      </c>
      <c r="I12" s="2"/>
      <c r="J12" s="2"/>
      <c r="K12" s="2"/>
      <c r="L12" s="4"/>
      <c r="M12" s="3"/>
      <c r="N12" s="3"/>
      <c r="O12" s="2"/>
      <c r="P12" s="2"/>
    </row>
    <row r="13" spans="1:16" s="189" customFormat="1" ht="15.75" x14ac:dyDescent="0.25">
      <c r="A13" s="189" t="s">
        <v>99</v>
      </c>
      <c r="I13" s="2"/>
      <c r="J13" s="188"/>
      <c r="K13" s="2"/>
      <c r="L13" s="4"/>
      <c r="M13" s="3"/>
      <c r="N13" s="3"/>
      <c r="O13" s="2"/>
      <c r="P13" s="2"/>
    </row>
    <row r="15" spans="1:16" x14ac:dyDescent="0.3">
      <c r="A15" s="1" t="s">
        <v>98</v>
      </c>
      <c r="P15" s="188"/>
    </row>
    <row r="16" spans="1:16" x14ac:dyDescent="0.3">
      <c r="A16" s="1" t="s">
        <v>97</v>
      </c>
      <c r="O16" s="188"/>
      <c r="P16" s="188"/>
    </row>
    <row r="17" spans="1:16" x14ac:dyDescent="0.3">
      <c r="O17" s="188"/>
    </row>
    <row r="18" spans="1:16" ht="20.25" x14ac:dyDescent="0.3">
      <c r="A18" s="190" t="s">
        <v>96</v>
      </c>
      <c r="B18" s="190"/>
      <c r="C18" s="190"/>
      <c r="D18" s="190"/>
      <c r="E18" s="190"/>
      <c r="F18" s="190"/>
      <c r="G18" s="190"/>
      <c r="O18" s="188"/>
    </row>
    <row r="19" spans="1:16" s="189" customFormat="1" ht="15.75" x14ac:dyDescent="0.25">
      <c r="A19" s="189" t="s">
        <v>95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O20" s="188"/>
    </row>
    <row r="21" spans="1:16" s="5" customFormat="1" ht="49.5" x14ac:dyDescent="0.25">
      <c r="A21" s="187" t="s">
        <v>94</v>
      </c>
      <c r="B21" s="65" t="s">
        <v>93</v>
      </c>
      <c r="C21" s="65" t="s">
        <v>92</v>
      </c>
      <c r="D21" s="186" t="s">
        <v>91</v>
      </c>
      <c r="E21" s="185"/>
      <c r="F21" s="65" t="s">
        <v>90</v>
      </c>
      <c r="G21" s="184" t="s">
        <v>89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83"/>
      <c r="B22" s="182" t="s">
        <v>88</v>
      </c>
      <c r="C22" s="182" t="s">
        <v>88</v>
      </c>
      <c r="D22" s="182" t="s">
        <v>87</v>
      </c>
      <c r="E22" s="182" t="s">
        <v>86</v>
      </c>
      <c r="F22" s="182" t="s">
        <v>85</v>
      </c>
      <c r="G22" s="181" t="s">
        <v>84</v>
      </c>
      <c r="H22" s="9"/>
      <c r="I22" s="9"/>
      <c r="L22" s="8"/>
      <c r="M22" s="7"/>
      <c r="N22" s="7"/>
    </row>
    <row r="23" spans="1:16" s="5" customFormat="1" ht="33" x14ac:dyDescent="0.25">
      <c r="A23" s="180" t="s">
        <v>83</v>
      </c>
      <c r="B23" s="179">
        <v>1736204.3399999996</v>
      </c>
      <c r="C23" s="179">
        <v>1780601.06</v>
      </c>
      <c r="D23" s="179">
        <v>289998.95501987753</v>
      </c>
      <c r="E23" s="179">
        <f>B23-C23</f>
        <v>-44396.720000000438</v>
      </c>
      <c r="F23" s="179">
        <f>D23+B23-C23</f>
        <v>245602.23501987709</v>
      </c>
      <c r="G23" s="178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80" t="s">
        <v>82</v>
      </c>
      <c r="B24" s="179">
        <v>523600.32000000007</v>
      </c>
      <c r="C24" s="179">
        <v>537022.96000000008</v>
      </c>
      <c r="D24" s="179">
        <v>72228.38</v>
      </c>
      <c r="E24" s="179">
        <f>B24-C24</f>
        <v>-13422.640000000014</v>
      </c>
      <c r="F24" s="179">
        <f>D24+B24-C24</f>
        <v>58805.739999999991</v>
      </c>
      <c r="G24" s="178">
        <f>C24-D77</f>
        <v>286573.70000000007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80" t="s">
        <v>81</v>
      </c>
      <c r="B25" s="179"/>
      <c r="C25" s="179"/>
      <c r="D25" s="179">
        <v>2389.880000000001</v>
      </c>
      <c r="E25" s="179">
        <f>B25-C25</f>
        <v>0</v>
      </c>
      <c r="F25" s="179">
        <f>D25+B25-C25</f>
        <v>2389.880000000001</v>
      </c>
      <c r="G25" s="178">
        <f>C25-D83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80" t="s">
        <v>80</v>
      </c>
      <c r="B26" s="179">
        <v>175938.30000000002</v>
      </c>
      <c r="C26" s="179">
        <v>180451.08</v>
      </c>
      <c r="D26" s="179">
        <v>19736.284980121971</v>
      </c>
      <c r="E26" s="179">
        <f>B26-C26</f>
        <v>-4512.7799999999697</v>
      </c>
      <c r="F26" s="179">
        <f>D26+B26-C26</f>
        <v>15223.504980122001</v>
      </c>
      <c r="G26" s="178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77" t="s">
        <v>79</v>
      </c>
      <c r="B27" s="177"/>
      <c r="C27" s="177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73"/>
      <c r="B28" s="73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16" customFormat="1" x14ac:dyDescent="0.25">
      <c r="A29" s="11" t="s">
        <v>78</v>
      </c>
      <c r="B29" s="11"/>
      <c r="C29" s="11"/>
      <c r="D29" s="11"/>
      <c r="E29" s="11"/>
      <c r="F29" s="11"/>
      <c r="G29" s="11"/>
      <c r="H29" s="21"/>
      <c r="I29" s="20"/>
      <c r="J29" s="17"/>
      <c r="K29" s="17"/>
      <c r="L29" s="19"/>
      <c r="M29" s="18"/>
      <c r="N29" s="18"/>
      <c r="O29" s="17"/>
      <c r="P29" s="17"/>
    </row>
    <row r="30" spans="1:16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50.25" thickBot="1" x14ac:dyDescent="0.3">
      <c r="A31" s="176" t="s">
        <v>77</v>
      </c>
      <c r="B31" s="175" t="s">
        <v>76</v>
      </c>
      <c r="C31" s="175" t="s">
        <v>75</v>
      </c>
      <c r="D31" s="174" t="s">
        <v>74</v>
      </c>
      <c r="E31" s="173" t="s">
        <v>73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144" customFormat="1" ht="25.5" x14ac:dyDescent="0.25">
      <c r="A32" s="172" t="s">
        <v>72</v>
      </c>
      <c r="B32" s="171" t="s">
        <v>71</v>
      </c>
      <c r="C32" s="170">
        <v>1544.4</v>
      </c>
      <c r="D32" s="169">
        <v>0</v>
      </c>
      <c r="E32" s="168">
        <v>0</v>
      </c>
      <c r="F32" s="145"/>
      <c r="G32" s="145"/>
      <c r="H32" s="145"/>
      <c r="I32" s="9"/>
      <c r="J32" s="6"/>
      <c r="K32" s="6"/>
      <c r="L32" s="8"/>
      <c r="M32" s="7"/>
      <c r="N32" s="7"/>
      <c r="O32" s="6"/>
      <c r="P32" s="6"/>
    </row>
    <row r="33" spans="1:16" s="150" customFormat="1" ht="25.5" x14ac:dyDescent="0.25">
      <c r="A33" s="167" t="s">
        <v>70</v>
      </c>
      <c r="B33" s="166" t="s">
        <v>69</v>
      </c>
      <c r="C33" s="165">
        <v>5292.63</v>
      </c>
      <c r="D33" s="165">
        <v>0</v>
      </c>
      <c r="E33" s="164">
        <v>0</v>
      </c>
      <c r="F33" s="163"/>
      <c r="G33" s="163"/>
      <c r="H33" s="163"/>
      <c r="I33" s="162"/>
      <c r="J33" s="8"/>
      <c r="K33" s="8"/>
      <c r="L33" s="8"/>
      <c r="M33" s="161"/>
      <c r="N33" s="161"/>
      <c r="O33" s="8"/>
      <c r="P33" s="8"/>
    </row>
    <row r="34" spans="1:16" s="144" customFormat="1" ht="26.25" thickBot="1" x14ac:dyDescent="0.3">
      <c r="A34" s="160" t="s">
        <v>68</v>
      </c>
      <c r="B34" s="159" t="s">
        <v>67</v>
      </c>
      <c r="C34" s="158">
        <v>2646.17</v>
      </c>
      <c r="D34" s="157">
        <v>0</v>
      </c>
      <c r="E34" s="156">
        <v>0</v>
      </c>
      <c r="F34" s="145"/>
      <c r="G34" s="145"/>
      <c r="H34" s="145"/>
      <c r="I34" s="9"/>
      <c r="J34" s="6"/>
      <c r="K34" s="6"/>
      <c r="L34" s="8"/>
      <c r="M34" s="7"/>
      <c r="N34" s="7"/>
      <c r="O34" s="6"/>
      <c r="P34" s="6"/>
    </row>
    <row r="35" spans="1:16" s="144" customFormat="1" ht="17.25" thickBot="1" x14ac:dyDescent="0.3">
      <c r="A35" s="155" t="s">
        <v>9</v>
      </c>
      <c r="B35" s="154"/>
      <c r="C35" s="153">
        <f>SUM(C32:C34)</f>
        <v>9483.2000000000007</v>
      </c>
      <c r="D35" s="152"/>
      <c r="E35" s="151">
        <v>0</v>
      </c>
      <c r="F35" s="145"/>
      <c r="G35" s="145"/>
      <c r="H35" s="145"/>
      <c r="I35" s="145"/>
      <c r="L35" s="150"/>
      <c r="M35" s="149"/>
      <c r="N35" s="149"/>
    </row>
    <row r="36" spans="1:16" s="144" customFormat="1" ht="12.75" x14ac:dyDescent="0.25">
      <c r="A36" s="148"/>
      <c r="B36" s="147"/>
      <c r="C36" s="147"/>
      <c r="D36" s="147"/>
      <c r="E36" s="146"/>
      <c r="F36" s="145"/>
      <c r="G36" s="145"/>
      <c r="H36" s="145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43" t="s">
        <v>66</v>
      </c>
      <c r="B37" s="143"/>
      <c r="C37" s="143"/>
      <c r="D37" s="143"/>
      <c r="E37" s="143"/>
      <c r="F37" s="143"/>
      <c r="G37" s="143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x14ac:dyDescent="0.25">
      <c r="A38" s="10"/>
      <c r="B38" s="10"/>
      <c r="C38" s="10"/>
      <c r="D38" s="10"/>
      <c r="E38" s="1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37.5" customHeight="1" x14ac:dyDescent="0.3">
      <c r="A39" s="142" t="s">
        <v>65</v>
      </c>
      <c r="B39" s="142"/>
      <c r="C39" s="142"/>
      <c r="D39" s="142"/>
      <c r="E39" s="142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0"/>
      <c r="B40" s="10"/>
      <c r="C40" s="10"/>
      <c r="D40" s="10"/>
      <c r="E40" s="10"/>
      <c r="F40" s="10"/>
      <c r="G40" s="10"/>
      <c r="H40" s="10"/>
      <c r="I40" s="9"/>
      <c r="J40" s="6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41" t="s">
        <v>64</v>
      </c>
      <c r="B41" s="141"/>
      <c r="C41" s="141"/>
      <c r="D41" s="141"/>
      <c r="E41" s="140">
        <f>B23+B26</f>
        <v>1912142.6399999997</v>
      </c>
      <c r="F41" s="10"/>
      <c r="G41" s="10"/>
      <c r="H41" s="12"/>
      <c r="I41" s="9"/>
      <c r="J41" s="139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8"/>
      <c r="B42" s="138"/>
      <c r="C42" s="138"/>
      <c r="D42" s="138"/>
      <c r="E42" s="138"/>
      <c r="F42" s="10"/>
      <c r="G42" s="10"/>
      <c r="H42" s="10"/>
      <c r="I42" s="9"/>
      <c r="J42" s="6"/>
      <c r="K42" s="6"/>
      <c r="L42" s="8"/>
      <c r="M42" s="7"/>
      <c r="N42" s="7"/>
      <c r="O42" s="6"/>
      <c r="P42" s="6"/>
    </row>
    <row r="43" spans="1:16" s="5" customFormat="1" ht="17.25" thickBot="1" x14ac:dyDescent="0.3">
      <c r="A43" s="137" t="s">
        <v>63</v>
      </c>
      <c r="B43" s="136"/>
      <c r="C43" s="136"/>
      <c r="D43" s="135">
        <f>(E41-D63)*'[1]% для расчета 2021'!G18/100</f>
        <v>904030.07635786722</v>
      </c>
      <c r="E43" s="134"/>
      <c r="F43" s="10"/>
      <c r="G43" s="10"/>
      <c r="H43" s="10"/>
      <c r="L43" s="75"/>
      <c r="M43" s="74"/>
      <c r="N43" s="74"/>
    </row>
    <row r="44" spans="1:16" s="5" customFormat="1" ht="72" customHeight="1" x14ac:dyDescent="0.25">
      <c r="A44" s="133" t="s">
        <v>62</v>
      </c>
      <c r="B44" s="132"/>
      <c r="C44" s="131"/>
      <c r="D44" s="130" t="s">
        <v>48</v>
      </c>
      <c r="E44" s="129"/>
      <c r="F44" s="10"/>
      <c r="G44" s="10"/>
      <c r="H44" s="10"/>
      <c r="L44" s="75"/>
      <c r="M44" s="74"/>
      <c r="N44" s="74"/>
    </row>
    <row r="45" spans="1:16" s="5" customFormat="1" ht="51" customHeight="1" x14ac:dyDescent="0.25">
      <c r="A45" s="111" t="s">
        <v>61</v>
      </c>
      <c r="B45" s="110"/>
      <c r="C45" s="109"/>
      <c r="D45" s="123" t="s">
        <v>48</v>
      </c>
      <c r="E45" s="122"/>
      <c r="F45" s="10"/>
      <c r="G45" s="10"/>
      <c r="H45" s="10"/>
      <c r="L45" s="75"/>
      <c r="M45" s="74"/>
      <c r="N45" s="74"/>
    </row>
    <row r="46" spans="1:16" s="5" customFormat="1" ht="53.25" customHeight="1" x14ac:dyDescent="0.25">
      <c r="A46" s="111" t="s">
        <v>60</v>
      </c>
      <c r="B46" s="110"/>
      <c r="C46" s="109"/>
      <c r="D46" s="123" t="s">
        <v>48</v>
      </c>
      <c r="E46" s="122"/>
      <c r="F46" s="10"/>
      <c r="G46" s="10"/>
      <c r="H46" s="10"/>
      <c r="L46" s="75"/>
      <c r="M46" s="74"/>
      <c r="N46" s="74"/>
    </row>
    <row r="47" spans="1:16" s="5" customFormat="1" ht="48" customHeight="1" x14ac:dyDescent="0.25">
      <c r="A47" s="111" t="s">
        <v>59</v>
      </c>
      <c r="B47" s="110"/>
      <c r="C47" s="109"/>
      <c r="D47" s="125" t="s">
        <v>58</v>
      </c>
      <c r="E47" s="124"/>
      <c r="F47" s="10"/>
      <c r="G47" s="10"/>
      <c r="H47" s="10"/>
      <c r="L47" s="75"/>
      <c r="M47" s="74"/>
      <c r="N47" s="74"/>
    </row>
    <row r="48" spans="1:16" s="5" customFormat="1" ht="37.5" customHeight="1" x14ac:dyDescent="0.25">
      <c r="A48" s="111" t="s">
        <v>57</v>
      </c>
      <c r="B48" s="110"/>
      <c r="C48" s="109"/>
      <c r="D48" s="105" t="s">
        <v>56</v>
      </c>
      <c r="E48" s="104"/>
      <c r="F48" s="10"/>
      <c r="G48" s="10"/>
      <c r="H48" s="10"/>
      <c r="L48" s="75"/>
      <c r="M48" s="74"/>
      <c r="N48" s="74"/>
    </row>
    <row r="49" spans="1:16" s="5" customFormat="1" ht="51" customHeight="1" x14ac:dyDescent="0.25">
      <c r="A49" s="111" t="s">
        <v>55</v>
      </c>
      <c r="B49" s="110"/>
      <c r="C49" s="109"/>
      <c r="D49" s="105" t="s">
        <v>54</v>
      </c>
      <c r="E49" s="104"/>
      <c r="F49" s="10"/>
      <c r="G49" s="10"/>
      <c r="H49" s="10"/>
      <c r="L49" s="75"/>
      <c r="M49" s="74"/>
      <c r="N49" s="74"/>
    </row>
    <row r="50" spans="1:16" s="5" customFormat="1" ht="54" customHeight="1" x14ac:dyDescent="0.25">
      <c r="A50" s="128" t="s">
        <v>53</v>
      </c>
      <c r="B50" s="127"/>
      <c r="C50" s="126"/>
      <c r="D50" s="123" t="s">
        <v>48</v>
      </c>
      <c r="E50" s="122"/>
      <c r="F50" s="10"/>
      <c r="G50" s="10"/>
      <c r="H50" s="10"/>
      <c r="L50" s="75"/>
      <c r="M50" s="74"/>
      <c r="N50" s="74"/>
    </row>
    <row r="51" spans="1:16" s="5" customFormat="1" ht="49.5" customHeight="1" x14ac:dyDescent="0.25">
      <c r="A51" s="128" t="s">
        <v>52</v>
      </c>
      <c r="B51" s="127"/>
      <c r="C51" s="126"/>
      <c r="D51" s="123" t="s">
        <v>48</v>
      </c>
      <c r="E51" s="122"/>
      <c r="F51" s="10"/>
      <c r="G51" s="10"/>
      <c r="H51" s="10"/>
      <c r="L51" s="75"/>
      <c r="M51" s="74"/>
      <c r="N51" s="74"/>
    </row>
    <row r="52" spans="1:16" s="5" customFormat="1" ht="18.75" customHeight="1" x14ac:dyDescent="0.25">
      <c r="A52" s="114" t="s">
        <v>51</v>
      </c>
      <c r="B52" s="113"/>
      <c r="C52" s="112"/>
      <c r="D52" s="125" t="s">
        <v>50</v>
      </c>
      <c r="E52" s="124"/>
      <c r="F52" s="10"/>
      <c r="G52" s="10"/>
      <c r="H52" s="10"/>
      <c r="L52" s="75"/>
      <c r="M52" s="74"/>
      <c r="N52" s="74"/>
    </row>
    <row r="53" spans="1:16" s="5" customFormat="1" ht="22.5" customHeight="1" x14ac:dyDescent="0.25">
      <c r="A53" s="114" t="s">
        <v>49</v>
      </c>
      <c r="B53" s="113"/>
      <c r="C53" s="112"/>
      <c r="D53" s="123" t="s">
        <v>48</v>
      </c>
      <c r="E53" s="122"/>
      <c r="F53" s="10"/>
      <c r="G53" s="10"/>
      <c r="H53" s="10"/>
      <c r="L53" s="75"/>
      <c r="M53" s="74"/>
      <c r="N53" s="74"/>
    </row>
    <row r="54" spans="1:16" s="5" customFormat="1" ht="17.25" thickBot="1" x14ac:dyDescent="0.3">
      <c r="A54" s="108" t="s">
        <v>47</v>
      </c>
      <c r="B54" s="107"/>
      <c r="C54" s="106"/>
      <c r="D54" s="95" t="s">
        <v>46</v>
      </c>
      <c r="E54" s="94"/>
      <c r="F54" s="10"/>
      <c r="G54" s="10"/>
      <c r="H54" s="10"/>
      <c r="L54" s="75"/>
      <c r="M54" s="74"/>
      <c r="N54" s="74"/>
    </row>
    <row r="55" spans="1:16" s="5" customFormat="1" ht="17.25" thickBot="1" x14ac:dyDescent="0.3">
      <c r="A55" s="121" t="s">
        <v>45</v>
      </c>
      <c r="B55" s="120"/>
      <c r="C55" s="119"/>
      <c r="D55" s="100">
        <f>(E41-D63)*'[1]% для расчета 2021'!G19/100</f>
        <v>746518.95542876958</v>
      </c>
      <c r="E55" s="99"/>
      <c r="F55" s="10"/>
      <c r="G55" s="10"/>
      <c r="H55" s="10"/>
      <c r="L55" s="75"/>
      <c r="M55" s="74"/>
      <c r="N55" s="74"/>
    </row>
    <row r="56" spans="1:16" s="5" customFormat="1" x14ac:dyDescent="0.25">
      <c r="A56" s="86" t="s">
        <v>44</v>
      </c>
      <c r="B56" s="85"/>
      <c r="C56" s="84"/>
      <c r="D56" s="118" t="s">
        <v>43</v>
      </c>
      <c r="E56" s="117"/>
      <c r="F56" s="10"/>
      <c r="G56" s="10"/>
      <c r="H56" s="10"/>
      <c r="L56" s="75"/>
      <c r="M56" s="74"/>
      <c r="N56" s="74"/>
    </row>
    <row r="57" spans="1:16" s="5" customFormat="1" ht="60.75" customHeight="1" x14ac:dyDescent="0.25">
      <c r="A57" s="111"/>
      <c r="B57" s="110"/>
      <c r="C57" s="109"/>
      <c r="D57" s="116"/>
      <c r="E57" s="115"/>
      <c r="F57" s="10"/>
      <c r="G57" s="10"/>
      <c r="H57" s="10"/>
      <c r="L57" s="75"/>
      <c r="M57" s="74"/>
      <c r="N57" s="74"/>
    </row>
    <row r="58" spans="1:16" s="5" customFormat="1" x14ac:dyDescent="0.25">
      <c r="A58" s="114" t="s">
        <v>42</v>
      </c>
      <c r="B58" s="113"/>
      <c r="C58" s="112"/>
      <c r="D58" s="105" t="s">
        <v>39</v>
      </c>
      <c r="E58" s="104"/>
      <c r="F58" s="10"/>
      <c r="G58" s="10"/>
      <c r="H58" s="10"/>
      <c r="L58" s="75"/>
      <c r="M58" s="74"/>
      <c r="N58" s="74"/>
    </row>
    <row r="59" spans="1:16" s="5" customFormat="1" ht="36.75" customHeight="1" x14ac:dyDescent="0.25">
      <c r="A59" s="111" t="s">
        <v>41</v>
      </c>
      <c r="B59" s="110"/>
      <c r="C59" s="109"/>
      <c r="D59" s="105" t="s">
        <v>39</v>
      </c>
      <c r="E59" s="104"/>
      <c r="F59" s="10"/>
      <c r="G59" s="10"/>
      <c r="H59" s="10"/>
      <c r="L59" s="75"/>
      <c r="M59" s="74"/>
      <c r="N59" s="74"/>
    </row>
    <row r="60" spans="1:16" s="5" customFormat="1" ht="17.25" thickBot="1" x14ac:dyDescent="0.3">
      <c r="A60" s="108" t="s">
        <v>40</v>
      </c>
      <c r="B60" s="107"/>
      <c r="C60" s="106"/>
      <c r="D60" s="105" t="s">
        <v>39</v>
      </c>
      <c r="E60" s="104"/>
      <c r="F60" s="10"/>
      <c r="G60" s="10"/>
      <c r="H60" s="10"/>
      <c r="L60" s="75"/>
      <c r="M60" s="74"/>
      <c r="N60" s="74"/>
    </row>
    <row r="61" spans="1:16" s="5" customFormat="1" ht="22.5" customHeight="1" thickBot="1" x14ac:dyDescent="0.3">
      <c r="A61" s="103" t="s">
        <v>38</v>
      </c>
      <c r="B61" s="102"/>
      <c r="C61" s="101"/>
      <c r="D61" s="100">
        <f>(E41-D63)*'[1]% для расчета 2021'!G17/100</f>
        <v>85655.30821336279</v>
      </c>
      <c r="E61" s="99"/>
      <c r="F61" s="10"/>
      <c r="G61" s="10"/>
      <c r="H61" s="10"/>
      <c r="L61" s="75"/>
      <c r="M61" s="74"/>
      <c r="N61" s="74"/>
    </row>
    <row r="62" spans="1:16" s="5" customFormat="1" ht="53.25" customHeight="1" thickBot="1" x14ac:dyDescent="0.3">
      <c r="A62" s="98" t="s">
        <v>37</v>
      </c>
      <c r="B62" s="97"/>
      <c r="C62" s="96"/>
      <c r="D62" s="95" t="s">
        <v>36</v>
      </c>
      <c r="E62" s="94"/>
      <c r="F62" s="10"/>
      <c r="G62" s="10"/>
      <c r="H62" s="10"/>
      <c r="L62" s="75"/>
      <c r="M62" s="74"/>
      <c r="N62" s="74"/>
    </row>
    <row r="63" spans="1:16" ht="17.25" thickBot="1" x14ac:dyDescent="0.35">
      <c r="A63" s="93" t="s">
        <v>35</v>
      </c>
      <c r="B63" s="92"/>
      <c r="C63" s="91"/>
      <c r="D63" s="90">
        <f>D64+D65</f>
        <v>175938.30000000002</v>
      </c>
      <c r="E63" s="89"/>
      <c r="I63" s="1"/>
      <c r="J63" s="1"/>
      <c r="K63" s="1"/>
      <c r="L63" s="88"/>
      <c r="M63" s="87"/>
      <c r="N63" s="87"/>
      <c r="O63" s="1"/>
      <c r="P63" s="1"/>
    </row>
    <row r="64" spans="1:16" s="5" customFormat="1" ht="39.75" customHeight="1" x14ac:dyDescent="0.25">
      <c r="A64" s="86" t="s">
        <v>34</v>
      </c>
      <c r="B64" s="85"/>
      <c r="C64" s="84"/>
      <c r="D64" s="83">
        <f>(C23+C24+C25+C26)*1.8%</f>
        <v>44965.351800000004</v>
      </c>
      <c r="E64" s="82" t="s">
        <v>33</v>
      </c>
      <c r="F64" s="81"/>
      <c r="G64" s="10"/>
      <c r="H64" s="10"/>
      <c r="L64" s="75"/>
      <c r="M64" s="74"/>
      <c r="N64" s="74"/>
    </row>
    <row r="65" spans="1:16" s="5" customFormat="1" ht="83.25" customHeight="1" thickBot="1" x14ac:dyDescent="0.3">
      <c r="A65" s="80" t="s">
        <v>32</v>
      </c>
      <c r="B65" s="79"/>
      <c r="C65" s="78"/>
      <c r="D65" s="77">
        <f>B26-D64</f>
        <v>130972.94820000001</v>
      </c>
      <c r="E65" s="76" t="s">
        <v>31</v>
      </c>
      <c r="F65" s="10"/>
      <c r="G65" s="10"/>
      <c r="H65" s="10"/>
      <c r="L65" s="75"/>
      <c r="M65" s="74"/>
      <c r="N65" s="74"/>
    </row>
    <row r="66" spans="1:16" s="5" customFormat="1" x14ac:dyDescent="0.25">
      <c r="A66" s="73"/>
      <c r="B66" s="73"/>
      <c r="C66" s="72"/>
      <c r="D66" s="10"/>
      <c r="E66" s="10"/>
      <c r="F66" s="10"/>
      <c r="G66" s="10"/>
      <c r="H66" s="10"/>
      <c r="I66" s="6"/>
      <c r="J66" s="6"/>
      <c r="K66" s="6"/>
      <c r="L66" s="8"/>
      <c r="M66" s="7"/>
      <c r="N66" s="7"/>
      <c r="O66" s="6"/>
      <c r="P66" s="6"/>
    </row>
    <row r="67" spans="1:16" s="5" customFormat="1" x14ac:dyDescent="0.25">
      <c r="A67" s="71" t="s">
        <v>30</v>
      </c>
      <c r="B67" s="71"/>
      <c r="C67" s="71"/>
      <c r="D67" s="71"/>
      <c r="E67" s="10"/>
      <c r="F67" s="71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17.25" thickBot="1" x14ac:dyDescent="0.3">
      <c r="A68" s="10"/>
      <c r="B68" s="10"/>
      <c r="C68" s="10"/>
      <c r="D68" s="10"/>
      <c r="E68" s="10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33.75" thickBot="1" x14ac:dyDescent="0.3">
      <c r="A69" s="70" t="s">
        <v>13</v>
      </c>
      <c r="B69" s="68"/>
      <c r="C69" s="69" t="s">
        <v>12</v>
      </c>
      <c r="D69" s="69" t="s">
        <v>7</v>
      </c>
      <c r="E69" s="68" t="s">
        <v>11</v>
      </c>
      <c r="F69" s="67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22.5" customHeight="1" x14ac:dyDescent="0.25">
      <c r="A70" s="66" t="s">
        <v>29</v>
      </c>
      <c r="B70" s="63"/>
      <c r="C70" s="65" t="s">
        <v>28</v>
      </c>
      <c r="D70" s="64">
        <v>73400.83</v>
      </c>
      <c r="E70" s="63" t="s">
        <v>19</v>
      </c>
      <c r="F70" s="62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3.75" customHeight="1" x14ac:dyDescent="0.25">
      <c r="A71" s="59" t="s">
        <v>27</v>
      </c>
      <c r="B71" s="56"/>
      <c r="C71" s="61" t="s">
        <v>24</v>
      </c>
      <c r="D71" s="60">
        <v>149603.53</v>
      </c>
      <c r="E71" s="56" t="s">
        <v>26</v>
      </c>
      <c r="F71" s="55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x14ac:dyDescent="0.25">
      <c r="A72" s="59" t="s">
        <v>25</v>
      </c>
      <c r="B72" s="56"/>
      <c r="C72" s="61" t="s">
        <v>24</v>
      </c>
      <c r="D72" s="60">
        <v>2128.13</v>
      </c>
      <c r="E72" s="56" t="s">
        <v>19</v>
      </c>
      <c r="F72" s="55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26.45" customHeight="1" x14ac:dyDescent="0.25">
      <c r="A73" s="59" t="s">
        <v>23</v>
      </c>
      <c r="B73" s="56"/>
      <c r="C73" s="58" t="s">
        <v>21</v>
      </c>
      <c r="D73" s="57">
        <v>4537.2</v>
      </c>
      <c r="E73" s="56" t="s">
        <v>19</v>
      </c>
      <c r="F73" s="55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23.45" customHeight="1" x14ac:dyDescent="0.25">
      <c r="A74" s="59" t="s">
        <v>22</v>
      </c>
      <c r="B74" s="56"/>
      <c r="C74" s="58" t="s">
        <v>21</v>
      </c>
      <c r="D74" s="57">
        <v>2426.4</v>
      </c>
      <c r="E74" s="56" t="s">
        <v>19</v>
      </c>
      <c r="F74" s="55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38.450000000000003" customHeight="1" x14ac:dyDescent="0.25">
      <c r="A75" s="54" t="s">
        <v>20</v>
      </c>
      <c r="B75" s="51"/>
      <c r="C75" s="53" t="s">
        <v>17</v>
      </c>
      <c r="D75" s="52">
        <v>1143.5999999999999</v>
      </c>
      <c r="E75" s="51" t="s">
        <v>19</v>
      </c>
      <c r="F75" s="5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38.450000000000003" customHeight="1" thickBot="1" x14ac:dyDescent="0.3">
      <c r="A76" s="49" t="s">
        <v>18</v>
      </c>
      <c r="B76" s="48"/>
      <c r="C76" s="47" t="s">
        <v>17</v>
      </c>
      <c r="D76" s="46">
        <v>17209.57</v>
      </c>
      <c r="E76" s="45" t="s">
        <v>16</v>
      </c>
      <c r="F76" s="44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34" customFormat="1" ht="17.25" thickBot="1" x14ac:dyDescent="0.3">
      <c r="A77" s="43" t="s">
        <v>15</v>
      </c>
      <c r="B77" s="42"/>
      <c r="C77" s="41"/>
      <c r="D77" s="40">
        <f>SUM(D70:D76)</f>
        <v>250449.26</v>
      </c>
      <c r="E77" s="39"/>
      <c r="F77" s="38"/>
      <c r="G77" s="37"/>
      <c r="H77" s="37"/>
      <c r="I77" s="36"/>
      <c r="J77" s="18"/>
      <c r="K77" s="18"/>
      <c r="L77" s="35"/>
      <c r="M77" s="18"/>
      <c r="N77" s="18"/>
      <c r="O77" s="18"/>
      <c r="P77" s="18"/>
    </row>
    <row r="78" spans="1:16" s="5" customFormat="1" x14ac:dyDescent="0.25">
      <c r="A78" s="10"/>
      <c r="B78" s="10"/>
      <c r="C78" s="10"/>
      <c r="D78" s="10"/>
      <c r="E78" s="10"/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hidden="1" x14ac:dyDescent="0.25">
      <c r="A79" s="14" t="s">
        <v>14</v>
      </c>
      <c r="B79" s="14"/>
      <c r="C79" s="14"/>
      <c r="D79" s="14"/>
      <c r="E79" s="14"/>
      <c r="F79" s="14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hidden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t="33.75" hidden="1" thickBot="1" x14ac:dyDescent="0.3">
      <c r="A81" s="31" t="s">
        <v>13</v>
      </c>
      <c r="B81" s="33"/>
      <c r="C81" s="29" t="s">
        <v>12</v>
      </c>
      <c r="D81" s="32" t="s">
        <v>7</v>
      </c>
      <c r="E81" s="31" t="s">
        <v>11</v>
      </c>
      <c r="F81" s="3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t="17.25" hidden="1" thickBot="1" x14ac:dyDescent="0.3">
      <c r="A82" s="27" t="s">
        <v>10</v>
      </c>
      <c r="B82" s="26"/>
      <c r="C82" s="29"/>
      <c r="D82" s="28">
        <v>0</v>
      </c>
      <c r="E82" s="23"/>
      <c r="F82" s="22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16" customFormat="1" ht="17.25" hidden="1" thickBot="1" x14ac:dyDescent="0.3">
      <c r="A83" s="27" t="s">
        <v>9</v>
      </c>
      <c r="B83" s="26"/>
      <c r="C83" s="25"/>
      <c r="D83" s="24">
        <f>SUM(D82)</f>
        <v>0</v>
      </c>
      <c r="E83" s="23"/>
      <c r="F83" s="22"/>
      <c r="G83" s="21"/>
      <c r="H83" s="21"/>
      <c r="I83" s="20"/>
      <c r="J83" s="17"/>
      <c r="K83" s="17"/>
      <c r="L83" s="19"/>
      <c r="M83" s="18"/>
      <c r="N83" s="18"/>
      <c r="O83" s="17"/>
      <c r="P83" s="17"/>
    </row>
    <row r="84" spans="1:16" s="5" customFormat="1" hidden="1" x14ac:dyDescent="0.25">
      <c r="A84" s="10"/>
      <c r="B84" s="10"/>
      <c r="C84" s="10"/>
      <c r="D84" s="15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4" t="s">
        <v>8</v>
      </c>
      <c r="B85" s="14"/>
      <c r="C85" s="14"/>
      <c r="D85" s="14"/>
      <c r="E85" s="14"/>
      <c r="F85" s="14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 t="s">
        <v>7</v>
      </c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1" t="s">
        <v>6</v>
      </c>
      <c r="B87" s="11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1" t="s">
        <v>5</v>
      </c>
      <c r="B88" s="11"/>
      <c r="C88" s="10"/>
      <c r="D88" s="10"/>
      <c r="E88" s="12">
        <f>D65</f>
        <v>130972.94820000001</v>
      </c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3" t="s">
        <v>4</v>
      </c>
      <c r="B89" s="13"/>
      <c r="C89" s="10"/>
      <c r="D89" s="10"/>
      <c r="E89" s="12">
        <f>C35*0.1</f>
        <v>948.32000000000016</v>
      </c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1" t="s">
        <v>3</v>
      </c>
      <c r="B93" s="11"/>
      <c r="C93" s="11"/>
      <c r="E93" s="10"/>
      <c r="F93" s="10" t="s">
        <v>2</v>
      </c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 t="s">
        <v>1</v>
      </c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 t="s">
        <v>0</v>
      </c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</sheetData>
  <mergeCells count="81">
    <mergeCell ref="A88:B88"/>
    <mergeCell ref="A74:B74"/>
    <mergeCell ref="E74:F74"/>
    <mergeCell ref="A75:B75"/>
    <mergeCell ref="E75:F75"/>
    <mergeCell ref="A76:B76"/>
    <mergeCell ref="E76:F76"/>
    <mergeCell ref="A82:B82"/>
    <mergeCell ref="E82:F82"/>
    <mergeCell ref="A83:B83"/>
    <mergeCell ref="E83:F83"/>
    <mergeCell ref="A85:F85"/>
    <mergeCell ref="A87:B87"/>
    <mergeCell ref="A72:B72"/>
    <mergeCell ref="E72:F72"/>
    <mergeCell ref="A73:B73"/>
    <mergeCell ref="E73:F73"/>
    <mergeCell ref="A93:C93"/>
    <mergeCell ref="A77:B77"/>
    <mergeCell ref="E77:F77"/>
    <mergeCell ref="A79:F79"/>
    <mergeCell ref="A81:B81"/>
    <mergeCell ref="E81:F81"/>
    <mergeCell ref="A69:B69"/>
    <mergeCell ref="E69:F69"/>
    <mergeCell ref="A70:B70"/>
    <mergeCell ref="E70:F70"/>
    <mergeCell ref="A71:B71"/>
    <mergeCell ref="E71:F71"/>
    <mergeCell ref="A62:C62"/>
    <mergeCell ref="D62:E62"/>
    <mergeCell ref="A63:C63"/>
    <mergeCell ref="D63:E63"/>
    <mergeCell ref="A64:C64"/>
    <mergeCell ref="A65:C65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37:G37"/>
    <mergeCell ref="A39:E39"/>
    <mergeCell ref="A43:C43"/>
    <mergeCell ref="D43:E43"/>
    <mergeCell ref="A45:C45"/>
    <mergeCell ref="D45:E45"/>
    <mergeCell ref="A44:C44"/>
    <mergeCell ref="D44:E44"/>
    <mergeCell ref="A2:G2"/>
    <mergeCell ref="A3:G3"/>
    <mergeCell ref="A4:G4"/>
    <mergeCell ref="A5:G5"/>
    <mergeCell ref="A18:G18"/>
    <mergeCell ref="A21:A22"/>
    <mergeCell ref="D21:E21"/>
    <mergeCell ref="A29:G29"/>
  </mergeCells>
  <pageMargins left="0.70866141732283472" right="0.31496062992125984" top="0.35433070866141736" bottom="0.35433070866141736" header="0" footer="0"/>
  <pageSetup paperSize="9" scale="61" orientation="portrait" r:id="rId1"/>
  <rowBreaks count="1" manualBreakCount="1">
    <brk id="49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1_4   2а кат </vt:lpstr>
      <vt:lpstr>'Усил 1_4   2а кат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2022-03-29T12:01:15Z</dcterms:created>
  <dcterms:modified xsi:type="dcterms:W3CDTF">2022-03-29T12:01:34Z</dcterms:modified>
</cp:coreProperties>
</file>